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<sst xmlns="http://schemas.openxmlformats.org/spreadsheetml/2006/main" count="690" uniqueCount="358">
  <si>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</si>
  <si>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</si>
  <si>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</si>
  <si>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</si>
  <si>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</si>
  <si>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</si>
  <si>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</si>
  <si>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</si>
  <si>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</si>
  <si>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</si>
  <si>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</si>
  <si>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</si>
  <si>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</si>
  <si>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</si>
  <si>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</si>
  <si>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</si>
  <si>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</si>
  <si>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</si>
  <si>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</si>
  <si>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</si>
  <si>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</si>
  <si>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</si>
  <si>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</si>
  <si>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</si>
  <si>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</si>
  <si>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</si>
  <si>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</si>
  <si>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</si>
  <si>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</si>
  <si>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</si>
  <si>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</si>
  <si>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</si>
  <si>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</si>
  <si>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</si>
  <si>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</si>
  <si>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</si>
  <si>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</si>
  <si>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</si>
  <si>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</si>
  <si>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</si>
  <si>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</si>
  <si>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</si>
  <si>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</si>
  <si>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</si>
  <si>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</si>
  <si>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</si>
  <si>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</si>
  <si>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</si>
  <si>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</si>
  <si>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</si>
  <si>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</si>
  <si>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</si>
  <si>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</si>
  <si>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</si>
  <si>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</si>
  <si>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</si>
  <si>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</si>
  <si>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</si>
  <si>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</si>
  <si>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</si>
  <si>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</si>
  <si>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</si>
  <si>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</si>
  <si>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</si>
  <si>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</si>
  <si>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</si>
  <si>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</si>
  <si>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</si>
  <si>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</si>
  <si>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</si>
  <si>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</si>
  <si>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</si>
  <si>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</si>
  <si>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</si>
  <si>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</si>
  <si>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</si>
  <si>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</si>
  <si>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</si>
  <si>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</si>
  <si>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</si>
  <si>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</si>
  <si>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</si>
  <si>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</si>
  <si>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</si>
  <si>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</si>
  <si>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</si>
  <si>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</si>
  <si>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</si>
  <si>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</si>
  <si>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</si>
  <si>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</si>
  <si>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</si>
  <si>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</si>
  <si>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</si>
  <si>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</si>
  <si>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</si>
  <si>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</si>
  <si>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</si>
  <si>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</si>
  <si>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</si>
  <si>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</si>
  <si>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</si>
  <si>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</si>
  <si>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</si>
  <si>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</si>
  <si>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</si>
  <si>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</si>
  <si>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</si>
  <si>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</si>
  <si>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</si>
  <si>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</si>
  <si>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</si>
  <si>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</si>
  <si>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</si>
  <si>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</si>
  <si>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</si>
  <si>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</si>
  <si>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</si>
  <si>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</si>
  <si>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</si>
  <si>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</si>
  <si>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</si>
  <si>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</si>
  <si>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</si>
  <si>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</si>
  <si>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</si>
  <si>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</si>
  <si>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</si>
  <si>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</si>
  <si>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</si>
  <si>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</si>
  <si>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</si>
  <si>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</si>
  <si>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</si>
  <si>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</si>
  <si>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</si>
  <si>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</si>
  <si>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</si>
  <si>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</si>
  <si>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</si>
  <si>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</si>
  <si>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</si>
  <si>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</si>
  <si>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</si>
  <si>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</si>
  <si>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</si>
  <si>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</si>
  <si>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</si>
  <si>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</si>
  <si>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</si>
  <si>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</si>
  <si>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</si>
  <si>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</si>
  <si>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</si>
  <si>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</si>
  <si>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</si>
  <si>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</si>
  <si>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</si>
  <si>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</si>
  <si>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</si>
  <si>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</si>
  <si>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</si>
  <si>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</si>
  <si>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</si>
  <si>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</si>
  <si>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</si>
  <si>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</si>
  <si>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</si>
  <si>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</si>
  <si>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</si>
  <si>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</si>
  <si>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</si>
  <si>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</si>
  <si>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</si>
  <si>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</si>
  <si>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</si>
  <si>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</si>
  <si>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</si>
  <si>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</si>
  <si>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</si>
  <si>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</si>
  <si>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</si>
  <si>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</si>
  <si>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</si>
  <si>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</si>
  <si>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</si>
  <si>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</si>
  <si>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</si>
  <si>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</si>
  <si>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</si>
  <si>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</si>
  <si>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</si>
  <si>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</si>
  <si>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</si>
  <si>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</si>
  <si>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</si>
  <si>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</si>
  <si>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</si>
  <si>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</si>
  <si>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</si>
  <si>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</si>
  <si>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</si>
  <si>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</si>
  <si>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</si>
  <si>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</si>
  <si>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</si>
  <si>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</si>
  <si>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</si>
  <si>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</si>
  <si>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</si>
  <si>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</si>
  <si>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</si>
  <si>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</si>
  <si>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</si>
  <si>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</si>
  <si>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</si>
  <si>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</si>
  <si>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</si>
  <si>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</si>
  <si>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</si>
  <si>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</si>
  <si>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</si>
  <si>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</si>
  <si>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</si>
  <si>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</si>
  <si>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</si>
  <si>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</si>
  <si>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</si>
  <si>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</si>
  <si>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</si>
  <si>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</si>
  <si>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</si>
  <si>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</si>
  <si>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</si>
  <si>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</si>
  <si>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</si>
  <si>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</si>
  <si>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</si>
  <si>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</si>
  <si>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</si>
  <si>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</si>
  <si>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</si>
  <si>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</si>
  <si>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</si>
  <si>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</si>
  <si>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</si>
  <si>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</si>
  <si>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</si>
  <si>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</si>
  <si>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</si>
  <si>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</si>
  <si>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</si>
  <si>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</si>
  <si>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</si>
  <si>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</si>
  <si>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</si>
  <si>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</si>
  <si>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</si>
  <si>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</si>
  <si>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</si>
  <si>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</si>
  <si>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</si>
  <si>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</si>
  <si>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</si>
  <si>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</si>
  <si>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</si>
  <si>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</si>
  <si>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</si>
  <si>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</si>
  <si>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</si>
  <si>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</si>
  <si>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</si>
  <si>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</si>
  <si>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</si>
  <si>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</si>
  <si>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</si>
  <si>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</si>
  <si>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</si>
  <si>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</si>
  <si>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</si>
  <si>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</si>
  <si>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</si>
  <si>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</si>
  <si>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</si>
  <si>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</si>
  <si>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</si>
  <si>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</si>
  <si>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</si>
  <si>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</si>
  <si>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</si>
  <si>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</si>
  <si>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</si>
  <si>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</si>
  <si>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</si>
  <si>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</si>
  <si>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</si>
  <si>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</si>
  <si>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</si>
  <si>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</si>
  <si>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</si>
  <si>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</si>
  <si>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</si>
  <si>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</si>
  <si>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</si>
  <si>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</si>
  <si>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</si>
  <si>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</si>
  <si>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</si>
  <si>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</si>
  <si>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</si>
  <si>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</si>
  <si>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</si>
  <si>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</si>
  <si>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</si>
  <si>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</si>
  <si>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</si>
  <si>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</si>
  <si>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</si>
  <si>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</si>
  <si>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</si>
  <si>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</si>
  <si>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</si>
  <si>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</si>
  <si>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</si>
  <si>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</si>
  <si>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</si>
  <si>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</si>
  <si>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</si>
  <si>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</si>
  <si>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</si>
  <si>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</si>
  <si>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</si>
  <si>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</si>
  <si>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</si>
  <si>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</si>
  <si>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</si>
  <si>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</si>
  <si>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</si>
  <si>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</si>
  <si>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</si>
  <si>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</si>
  <si>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</si>
  <si>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</si>
  <si>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</si>
  <si>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</si>
  <si>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</si>
  <si>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</si>
  <si>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</si>
  <si>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</si>
  <si>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</si>
  <si>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</si>
  <si>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</si>
  <si>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</si>
  <si>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</si>
  <si>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</si>
  <si>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</si>
  <si>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"04" жовтня  2020 р.</t>
  </si>
  <si>
    <r>
      <t>"</t>
    </r>
    <r>
      <rPr>
        <u val="single"/>
        <sz val="20"/>
        <rFont val="Arial Cyr"/>
        <family val="0"/>
      </rPr>
      <t xml:space="preserve">    02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</si>
</sst>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Relationship Id="rId3" Type="http://schemas.openxmlformats.org/officeDocument/2006/relationships/image" Target="../media/image35.emf" /><Relationship Id="rId4" Type="http://schemas.openxmlformats.org/officeDocument/2006/relationships/image" Target="../media/image20.emf" /><Relationship Id="rId5" Type="http://schemas.openxmlformats.org/officeDocument/2006/relationships/image" Target="../media/image36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4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3.emf" /><Relationship Id="rId14" Type="http://schemas.openxmlformats.org/officeDocument/2006/relationships/image" Target="../media/image28.emf" /><Relationship Id="rId15" Type="http://schemas.openxmlformats.org/officeDocument/2006/relationships/image" Target="../media/image27.emf" /><Relationship Id="rId16" Type="http://schemas.openxmlformats.org/officeDocument/2006/relationships/image" Target="../media/image29.emf" /><Relationship Id="rId17" Type="http://schemas.openxmlformats.org/officeDocument/2006/relationships/image" Target="../media/image18.emf" /><Relationship Id="rId18" Type="http://schemas.openxmlformats.org/officeDocument/2006/relationships/image" Target="../media/image31.emf" /><Relationship Id="rId19" Type="http://schemas.openxmlformats.org/officeDocument/2006/relationships/image" Target="../media/image30.emf" /><Relationship Id="rId20" Type="http://schemas.openxmlformats.org/officeDocument/2006/relationships/image" Target="../media/image32.emf" /><Relationship Id="rId21" Type="http://schemas.openxmlformats.org/officeDocument/2006/relationships/image" Target="../media/image33.emf" /><Relationship Id="rId22" Type="http://schemas.openxmlformats.org/officeDocument/2006/relationships/image" Target="../media/image34.emf" /><Relationship Id="rId23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16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f>AM181/сред</f>
        <v>78.88358999999997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98</v>
      </c>
      <c r="H21" s="68" t="s">
        <v>99</v>
      </c>
      <c r="I21" s="68" t="s">
        <v>166</v>
      </c>
      <c r="J21" s="69" t="s">
        <v>167</v>
      </c>
      <c r="K21" s="67" t="s">
        <v>11</v>
      </c>
      <c r="L21" s="67" t="s">
        <v>94</v>
      </c>
      <c r="M21" s="67" t="s">
        <v>107</v>
      </c>
      <c r="N21" s="84"/>
      <c r="O21" s="70" t="s">
        <v>67</v>
      </c>
      <c r="P21" s="67" t="s">
        <v>313</v>
      </c>
      <c r="Q21" s="70" t="s">
        <v>143</v>
      </c>
      <c r="R21" s="67" t="s">
        <v>168</v>
      </c>
      <c r="S21" s="67" t="s">
        <v>11</v>
      </c>
      <c r="T21" s="67" t="s">
        <v>109</v>
      </c>
      <c r="U21" s="67"/>
      <c r="V21" s="67"/>
      <c r="W21" s="67" t="s">
        <v>235</v>
      </c>
      <c r="X21" s="67" t="s">
        <v>8</v>
      </c>
      <c r="Y21" s="84"/>
      <c r="Z21" s="70" t="s">
        <v>92</v>
      </c>
      <c r="AA21" s="67" t="s">
        <v>318</v>
      </c>
      <c r="AB21" s="67" t="s">
        <v>219</v>
      </c>
      <c r="AC21" s="67" t="s">
        <v>10</v>
      </c>
      <c r="AD21" s="67" t="s">
        <v>11</v>
      </c>
      <c r="AE21" s="67" t="s">
        <v>110</v>
      </c>
      <c r="AF21" s="67"/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f>G23</f>
        <v>16</v>
      </c>
      <c r="X23" s="20">
        <f>W23</f>
        <v>16</v>
      </c>
      <c r="Y23" s="86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 t="str">
        <f>IF(обед3="хліб житній",DU2,(IF(обед3="хліб пшеничний",DT2,(VLOOKUP(обед3,таб,67,FALSE)))))</f>
        <v>60/20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130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0.13</v>
      </c>
      <c r="AJ29" s="162"/>
      <c r="AK29" s="154">
        <f>SUM(G30:AG30)</f>
        <v>2.08</v>
      </c>
      <c r="AL29" s="154"/>
      <c r="AM29" s="213">
        <f>IF(AK29=0,0,AT117)</f>
        <v>63.9</v>
      </c>
      <c r="AN29" s="155">
        <f>AK29*AM29</f>
        <v>132.912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2.08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0.087</v>
      </c>
      <c r="AJ37" s="162"/>
      <c r="AK37" s="154">
        <f>SUM(G38:AG38)</f>
        <v>1.392</v>
      </c>
      <c r="AL37" s="154"/>
      <c r="AM37" s="213">
        <f>IF(AK37=0,0,AX117)</f>
        <v>85</v>
      </c>
      <c r="AN37" s="155">
        <f>AK37*AM37</f>
        <v>118.32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1.392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v>7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f>VLOOKUP(обед1,таб,10,FALSE)</f>
        <v>7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3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0.72</v>
      </c>
      <c r="AL41" s="154"/>
      <c r="AM41" s="213">
        <f>IF(AK41=0,0,AZ117)</f>
        <v>205.5</v>
      </c>
      <c r="AN41" s="155">
        <f>AK41*AM41</f>
        <v>147.96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0.112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0.112</v>
      </c>
      <c r="P42" s="46">
        <f t="shared" si="27"/>
        <v>0.112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0.048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0.096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5</v>
      </c>
      <c r="P47" s="28">
        <f>VLOOKUP(обед2,таб,13,FALSE)</f>
        <v>0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5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</v>
      </c>
      <c r="AJ47" s="162"/>
      <c r="AK47" s="154">
        <f>SUM(G48:AG48)</f>
        <v>0.24</v>
      </c>
      <c r="AL47" s="154"/>
      <c r="AM47" s="213">
        <f>IF(AK47=0,0,BC117)</f>
        <v>33.6</v>
      </c>
      <c r="AN47" s="155">
        <f>AK47*AM47</f>
        <v>8.064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0.08</v>
      </c>
      <c r="P48" s="46">
        <f t="shared" si="36"/>
      </c>
      <c r="Q48" s="47">
        <f t="shared" si="36"/>
        <v>0.032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0.048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0.08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0.28800000000000003</v>
      </c>
      <c r="AJ49" s="162"/>
      <c r="AK49" s="154">
        <f>SUM(G50:AG50)</f>
        <v>4.6080000000000005</v>
      </c>
      <c r="AL49" s="154"/>
      <c r="AM49" s="213">
        <f>IF(AK49=0,0,BD117)</f>
        <v>25.6</v>
      </c>
      <c r="AN49" s="155">
        <f>AK49*AM49</f>
        <v>117.96480000000003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2.4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1.6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0.384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0.224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</v>
      </c>
      <c r="AJ53" s="162"/>
      <c r="AK53" s="154">
        <f>SUM(G54:AG54)</f>
        <v>3.328</v>
      </c>
      <c r="AL53" s="154"/>
      <c r="AM53" s="213">
        <f>IF(AK53=0,0,BF117)</f>
        <v>27.9</v>
      </c>
      <c r="AN53" s="155">
        <f>AK53*AM53</f>
        <v>92.85119999999999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3.328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20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0.32</v>
      </c>
      <c r="AL55" s="154"/>
      <c r="AM55" s="213">
        <f>IF(AK55=0,0,BG117)</f>
        <v>67.2</v>
      </c>
      <c r="AN55" s="155">
        <f>AK55*AM55</f>
        <v>21.504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  <v>0.32</v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0.24</v>
      </c>
      <c r="AL59" s="154"/>
      <c r="AM59" s="213">
        <f>IF(AK59=0,0,BI117)</f>
        <v>209</v>
      </c>
      <c r="AN59" s="155">
        <f>AK59*AM59</f>
        <v>50.16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0.24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1.1</v>
      </c>
      <c r="AJ61" s="162"/>
      <c r="AK61" s="160">
        <f>SUM(G62:AG62)</f>
        <v>17.6</v>
      </c>
      <c r="AL61" s="160"/>
      <c r="AM61" s="213">
        <f>IF(AK61=0,0,BJ117)</f>
        <v>2.1</v>
      </c>
      <c r="AN61" s="155">
        <f>AK61*AM61</f>
        <v>36.96000000000001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  <v>16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1.6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38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0.041</v>
      </c>
      <c r="AJ65" s="162"/>
      <c r="AK65" s="154">
        <f>SUM(G66:AG66)</f>
        <v>0.656</v>
      </c>
      <c r="AL65" s="154"/>
      <c r="AM65" s="213">
        <f>IF(AK65=0,0,BL117)</f>
        <v>10.6</v>
      </c>
      <c r="AN65" s="155">
        <f>AK65*AM65</f>
        <v>6.9536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0.016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0.608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0.032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0.016</v>
      </c>
      <c r="AJ85" s="162"/>
      <c r="AK85" s="154">
        <f>SUM(G86:AG86)</f>
        <v>0.256</v>
      </c>
      <c r="AL85" s="154"/>
      <c r="AM85" s="213">
        <f>IF(AK85=0,0,BS117)</f>
        <v>17</v>
      </c>
      <c r="AN85" s="155">
        <f>AK85*AM85</f>
        <v>4.352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  <v>0.256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10</v>
      </c>
      <c r="M97" s="28">
        <f>VLOOKUP(завтрак7,таб,33,FALSE)</f>
        <v>0</v>
      </c>
      <c r="N97" s="88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10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0.03</v>
      </c>
      <c r="AJ97" s="162"/>
      <c r="AK97" s="154">
        <f>SUM(G98:AG98)</f>
        <v>0.48</v>
      </c>
      <c r="AL97" s="154"/>
      <c r="AM97" s="213">
        <f>IF(AK97=0,0,BW117)</f>
        <v>14</v>
      </c>
      <c r="AN97" s="155">
        <f>AK97*AM97</f>
        <v>6.72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0.16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0.16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15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0.015</v>
      </c>
      <c r="AJ101" s="162"/>
      <c r="AK101" s="154">
        <f>SUM(G102:AG102)</f>
        <v>0.24</v>
      </c>
      <c r="AL101" s="154"/>
      <c r="AM101" s="213">
        <f>IF(AK101=0,0,BY117)</f>
        <v>42</v>
      </c>
      <c r="AN101" s="155">
        <f>AK101*AM101</f>
        <v>10.08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0.24</v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</v>
      </c>
      <c r="AJ105" s="162"/>
      <c r="AK105" s="154">
        <f>SUM(G106:AG106)</f>
        <v>0.48</v>
      </c>
      <c r="AL105" s="154"/>
      <c r="AM105" s="213">
        <f>IF(AK105=0,0,CA117)</f>
        <v>51.5</v>
      </c>
      <c r="AN105" s="155">
        <f>AK105*AM105</f>
        <v>24.72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0.48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0.32</v>
      </c>
      <c r="AL107" s="154"/>
      <c r="AM107" s="213">
        <f>IF(AK107=0,0,CB117)</f>
        <v>72</v>
      </c>
      <c r="AN107" s="155">
        <f>AK107*AM107</f>
        <v>23.04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0.32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2.88</v>
      </c>
      <c r="AL111" s="154"/>
      <c r="AM111" s="213">
        <f>IF(AK111=0,0,CD117)</f>
        <v>24.8</v>
      </c>
      <c r="AN111" s="155">
        <f>AK111*AM111</f>
        <v>71.42399999999999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2.88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4.8</v>
      </c>
      <c r="AL115" s="154"/>
      <c r="AM115" s="213">
        <f>IF(AK115=0,0,CF117)</f>
        <v>16.9</v>
      </c>
      <c r="AN115" s="155">
        <f>AK115*AM115</f>
        <v>81.11999999999999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4.8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92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0.33699999999999997</v>
      </c>
      <c r="AJ125" s="162"/>
      <c r="AK125" s="154">
        <f>SUM(G126:AG126)</f>
        <v>5.3919999999999995</v>
      </c>
      <c r="AL125" s="154"/>
      <c r="AM125" s="213">
        <f>IF(AK125=0,0,CG117)</f>
        <v>13.1</v>
      </c>
      <c r="AN125" s="155">
        <f>AK125*AM125</f>
        <v>70.6352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1.04</v>
      </c>
      <c r="P126" s="45">
        <f t="shared" si="150"/>
        <v>2.88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1.472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61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0.091</v>
      </c>
      <c r="AJ127" s="162"/>
      <c r="AK127" s="154">
        <f>SUM(G128:AG128)</f>
        <v>1.456</v>
      </c>
      <c r="AL127" s="154"/>
      <c r="AM127" s="213">
        <f>IF(AK127=0,0,CH117)</f>
        <v>6.9</v>
      </c>
      <c r="AN127" s="155">
        <f>AK127*AM127</f>
        <v>10.0464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  <v>0.976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18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0.027999999999999997</v>
      </c>
      <c r="AJ129" s="162"/>
      <c r="AK129" s="154">
        <f>SUM(G130:AG130)</f>
        <v>0.44799999999999995</v>
      </c>
      <c r="AL129" s="154"/>
      <c r="AM129" s="213">
        <f>IF(AK129=0,0,CI117)</f>
        <v>10.5</v>
      </c>
      <c r="AN129" s="155">
        <f>AK129*AM129</f>
        <v>4.704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0.16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  <v>0.288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51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0.0665</v>
      </c>
      <c r="AJ131" s="162"/>
      <c r="AK131" s="154">
        <f>SUM(G132:AG132)</f>
        <v>1.064</v>
      </c>
      <c r="AL131" s="154"/>
      <c r="AM131" s="213">
        <f>IF(AK131=0,0,CJ117)</f>
        <v>8</v>
      </c>
      <c r="AN131" s="155">
        <f>AK131*AM131</f>
        <v>8.512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0.248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  <v>0.816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</v>
      </c>
      <c r="AJ135" s="162"/>
      <c r="AK135" s="154">
        <f>SUM(G136:AG136)</f>
        <v>1.6</v>
      </c>
      <c r="AL135" s="154"/>
      <c r="AM135" s="213">
        <f>IF(AK135=0,0,CL117)</f>
        <v>21.92</v>
      </c>
      <c r="AN135" s="155">
        <f>AK135*AM135</f>
        <v>35.072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1.6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</v>
      </c>
      <c r="AJ137" s="162"/>
      <c r="AK137" s="154">
        <f>SUM(G138:AG138)</f>
        <v>0.72</v>
      </c>
      <c r="AL137" s="154"/>
      <c r="AM137" s="213">
        <f>IF(AK137=0,0,CO117)</f>
        <v>7</v>
      </c>
      <c r="AN137" s="155">
        <f>AK137*AM137</f>
        <v>5.04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0.72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</v>
      </c>
      <c r="AJ141" s="162"/>
      <c r="AK141" s="154">
        <f>SUM(G142:AG142)</f>
        <v>0.064</v>
      </c>
      <c r="AL141" s="154"/>
      <c r="AM141" s="213">
        <f>IF(AK141=0,0,CM117)</f>
        <v>48.2</v>
      </c>
      <c r="AN141" s="155">
        <f>AK141*AM141</f>
        <v>3.0848000000000004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  <v>0.032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0.1</v>
      </c>
      <c r="AJ145" s="162"/>
      <c r="AK145" s="154">
        <f>SUM(G146:AG146)</f>
        <v>1.6</v>
      </c>
      <c r="AL145" s="154"/>
      <c r="AM145" s="213">
        <f>IF(AK145=0,0,CP117)</f>
        <v>51</v>
      </c>
      <c r="AN145" s="155">
        <f>AK145*AM145</f>
        <v>81.60000000000001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1.6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5.28</v>
      </c>
      <c r="AL147" s="154"/>
      <c r="AM147" s="213">
        <f>IF(AK147=0,0,CQ117)</f>
        <v>11.04</v>
      </c>
      <c r="AN147" s="155">
        <f>AK147*AM147</f>
        <v>58.291199999999996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</v>
      </c>
      <c r="AJ159" s="162"/>
      <c r="AK159" s="154">
        <f>SUM(G160:AG160)</f>
        <v>0.032</v>
      </c>
      <c r="AL159" s="154"/>
      <c r="AM159" s="213">
        <f>IF(AK159=0,0,CW117)</f>
        <v>288</v>
      </c>
      <c r="AN159" s="155">
        <f>AK159*AM159</f>
        <v>9.216000000000001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0.032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0.128</v>
      </c>
      <c r="AL163" s="154"/>
      <c r="AM163" s="213">
        <f>IF(AK163=0,0,CY117)</f>
        <v>6.33</v>
      </c>
      <c r="AN163" s="155">
        <f>AK163*AM163</f>
        <v>0.8102400000000001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0.016</v>
      </c>
      <c r="AL165" s="154"/>
      <c r="AM165" s="213">
        <f>IF(AK165=0,0,CZ117)</f>
        <v>180</v>
      </c>
      <c r="AN165" s="155">
        <f>AK165*AM165</f>
        <v>2.88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0.016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0.000625</v>
      </c>
      <c r="AJ167" s="162"/>
      <c r="AK167" s="154">
        <v>0.01</v>
      </c>
      <c r="AL167" s="154"/>
      <c r="AM167" s="213">
        <f>IF(AK167=0,0,DA117)</f>
        <v>610</v>
      </c>
      <c r="AN167" s="155">
        <f>AK167*AM167</f>
        <v>6.1000000000000005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v>10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0.01</v>
      </c>
      <c r="AJ177" s="162"/>
      <c r="AK177" s="154">
        <f>SUM(G178:AG178)</f>
        <v>0.16</v>
      </c>
      <c r="AL177" s="154"/>
      <c r="AM177" s="213">
        <v>69</v>
      </c>
      <c r="AN177" s="155">
        <f>AK177*AM177</f>
        <v>11.040000000000001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  <v>0.16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1262.1374399999995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2020-10-02T06:18:06Z</cp:lastPrinted>
  <dcterms:created xsi:type="dcterms:W3CDTF">1996-10-08T23:32:33Z</dcterms:created>
  <dcterms:modified xsi:type="dcterms:W3CDTF">2020-10-03T06:49:36Z</dcterms:modified>
  <cp:category/>
  <cp:version/>
  <cp:contentType/>
  <cp:contentStatus/>
</cp:coreProperties>
</file>